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printerSettings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 codeName="{37A63EE7-654F-3FA9-A528-636911D70600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0-SPREADSHEET\02 - FREE EXCELS PRODUCTS\01 - Investing\01_Published\19-eTORO converter\"/>
    </mc:Choice>
  </mc:AlternateContent>
  <xr:revisionPtr revIDLastSave="0" documentId="13_ncr:1_{D6DB91F8-31CC-4DEC-86D5-736CD397F90E}" xr6:coauthVersionLast="47" xr6:coauthVersionMax="47" xr10:uidLastSave="{00000000-0000-0000-0000-000000000000}"/>
  <bookViews>
    <workbookView xWindow="-120" yWindow="-120" windowWidth="20730" windowHeight="11160" tabRatio="923" activeTab="3" xr2:uid="{00000000-000D-0000-FFFF-FFFF00000000}"/>
  </bookViews>
  <sheets>
    <sheet name="USER GUIDE" sheetId="11" r:id="rId1"/>
    <sheet name="Closed Positions" sheetId="12" state="veryHidden" r:id="rId2"/>
    <sheet name="Transactions Report" sheetId="13" state="veryHidden" r:id="rId3"/>
    <sheet name="CONVERTER" sheetId="14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7" i="14" l="1"/>
  <c r="R6" i="14"/>
  <c r="X2" i="11"/>
  <c r="AI2" i="11"/>
  <c r="AF2" i="11"/>
  <c r="AE2" i="11"/>
  <c r="AB2" i="11"/>
  <c r="Z2" i="11"/>
  <c r="E7" i="14"/>
  <c r="E6" i="14"/>
  <c r="C7" i="14"/>
  <c r="D7" i="14" s="1"/>
  <c r="C6" i="14"/>
  <c r="D6" i="14" s="1"/>
  <c r="W1" i="11"/>
  <c r="G6" i="14" l="1"/>
  <c r="Y2" i="11"/>
  <c r="AA2" i="11" s="1"/>
  <c r="AC2" i="11"/>
  <c r="AD2" i="11"/>
  <c r="AG2" i="11"/>
  <c r="AH2" i="11"/>
  <c r="AJ2" i="11" l="1"/>
  <c r="B7" i="14" l="1"/>
  <c r="F1" i="14"/>
  <c r="F6" i="14" l="1"/>
  <c r="P6" i="14"/>
  <c r="S6" i="14" s="1"/>
  <c r="AI5" i="14"/>
  <c r="P7" i="14" l="1"/>
  <c r="S7" i="14" s="1"/>
  <c r="Q7" i="14"/>
  <c r="M7" i="14"/>
  <c r="H6" i="14"/>
  <c r="Q6" i="14"/>
  <c r="I6" i="14"/>
  <c r="O6" i="14"/>
  <c r="K6" i="14"/>
  <c r="N6" i="14"/>
  <c r="J6" i="14"/>
  <c r="L6" i="14"/>
  <c r="H7" i="14"/>
  <c r="M6" i="14"/>
  <c r="I7" i="14"/>
  <c r="O7" i="14"/>
  <c r="K7" i="14"/>
  <c r="G7" i="14"/>
  <c r="N7" i="14"/>
  <c r="J7" i="14"/>
  <c r="F7" i="14"/>
  <c r="L7" i="14"/>
  <c r="T7" i="14" l="1"/>
  <c r="T6" i="14"/>
  <c r="AC6" i="14" l="1"/>
  <c r="AE6" i="14"/>
  <c r="U6" i="14"/>
  <c r="Z6" i="14"/>
  <c r="X6" i="14"/>
  <c r="Y6" i="14"/>
  <c r="V6" i="14"/>
  <c r="AF6" i="14"/>
  <c r="AD6" i="14"/>
  <c r="W6" i="14"/>
  <c r="AA6" i="14"/>
  <c r="AB6" i="14"/>
  <c r="U7" i="14"/>
  <c r="V7" i="14"/>
  <c r="AF7" i="14"/>
  <c r="X7" i="14"/>
  <c r="AC7" i="14"/>
  <c r="W7" i="14"/>
  <c r="AB7" i="14"/>
  <c r="Z7" i="14"/>
  <c r="Y7" i="14"/>
  <c r="AA7" i="14"/>
  <c r="AE7" i="14"/>
  <c r="AD7" i="14"/>
  <c r="G1" i="14" l="1"/>
  <c r="I1" i="14"/>
</calcChain>
</file>

<file path=xl/sharedStrings.xml><?xml version="1.0" encoding="utf-8"?>
<sst xmlns="http://schemas.openxmlformats.org/spreadsheetml/2006/main" count="60" uniqueCount="49">
  <si>
    <t>User Guide</t>
  </si>
  <si>
    <t>STEP 1:</t>
  </si>
  <si>
    <t>STEP 2:</t>
  </si>
  <si>
    <t>STEP 3:</t>
  </si>
  <si>
    <t>STEP 4:</t>
  </si>
  <si>
    <t>STEP 5:</t>
  </si>
  <si>
    <t>Important Note:</t>
  </si>
  <si>
    <t>Please enable macro to use this file.</t>
  </si>
  <si>
    <t>To view the Developer tab:</t>
  </si>
  <si>
    <t>Go to File&gt;&gt;Options&gt;&gt;Customize Ribbon&gt;&gt;Check Developer&gt;&gt;OK</t>
  </si>
  <si>
    <t>To enable macro:</t>
  </si>
  <si>
    <t>Go to Developer tab&gt;&gt;Macro Security&gt;&gt;Enable All Macro&gt;&gt;OK</t>
  </si>
  <si>
    <t>&gt;&gt;Save&gt;&gt;Close the file&gt;&gt;Re-open the file</t>
  </si>
  <si>
    <t>S / L</t>
  </si>
  <si>
    <t>T / P</t>
  </si>
  <si>
    <t>Profit</t>
  </si>
  <si>
    <t>OPEN TIME</t>
  </si>
  <si>
    <t>TYPE</t>
  </si>
  <si>
    <t>SIZE</t>
  </si>
  <si>
    <t>ITEM</t>
  </si>
  <si>
    <t>ENTRY PRICE</t>
  </si>
  <si>
    <t>CLOSE TIME</t>
  </si>
  <si>
    <t>EXIT PRICE</t>
  </si>
  <si>
    <t>TOTAL FEES</t>
  </si>
  <si>
    <t>PROFIT / LOSS</t>
  </si>
  <si>
    <t>Paste your trade data in your Trading Journal</t>
  </si>
  <si>
    <t>You can check out the sample of our trading journal below, contact us or visit our website for more info.</t>
  </si>
  <si>
    <t>Go to eToro portfolio, history, click setting icon and click "Account Statement"</t>
  </si>
  <si>
    <t>Select date report date range to download, and click on excel icon.</t>
  </si>
  <si>
    <t>lev</t>
  </si>
  <si>
    <t>match</t>
  </si>
  <si>
    <t>open</t>
  </si>
  <si>
    <t>type</t>
  </si>
  <si>
    <t>units</t>
  </si>
  <si>
    <t>item</t>
  </si>
  <si>
    <t>entry</t>
  </si>
  <si>
    <t>stop</t>
  </si>
  <si>
    <t>target</t>
  </si>
  <si>
    <t>close</t>
  </si>
  <si>
    <t>exit</t>
  </si>
  <si>
    <t>fee</t>
  </si>
  <si>
    <t>leverage</t>
  </si>
  <si>
    <t>LEVERAGE</t>
  </si>
  <si>
    <t>No.</t>
  </si>
  <si>
    <t>Go to CONVERTER sheet, click "SELECT SOURCE FILE", locate your eToro Account  Statement file, and click OK</t>
  </si>
  <si>
    <r>
      <t xml:space="preserve">Click </t>
    </r>
    <r>
      <rPr>
        <b/>
        <sz val="14"/>
        <color theme="1" tint="0.34998626667073579"/>
        <rFont val="Calibri"/>
        <family val="2"/>
        <scheme val="minor"/>
      </rPr>
      <t xml:space="preserve">COPY </t>
    </r>
    <r>
      <rPr>
        <sz val="14"/>
        <color theme="1" tint="0.34998626667073579"/>
        <rFont val="Calibri"/>
        <family val="2"/>
        <scheme val="minor"/>
      </rPr>
      <t>from CONVERTER sheet.</t>
    </r>
  </si>
  <si>
    <t>28/04/23</t>
  </si>
  <si>
    <t>V.2</t>
  </si>
  <si>
    <t>Developed by rocketsheets.com, Forex eToro Account Statement Converter v.2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</si>
</sst>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  <numFmt numFmtId="166" formatCode="_(* #,##0.000_);_(* \(#,##0.000\);_(* &quot;-&quot;??_);_(@_)"/>
    <numFmt numFmtId="167" formatCode="mm/dd/yy\ hh:mm;@"/>
    <numFmt numFmtId="168" formatCode="_(* #,##0.00000_);_(* \(#,##0.00000\);_(* &quot;-&quot;??_);_(@_)"/>
    <numFmt numFmtId="169" formatCode="#,##0.000"/>
    <numFmt numFmtId="170" formatCode="0.000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6"/>
      <color theme="1" tint="0.34998626667073579"/>
      <name val="Century Gothic"/>
      <family val="2"/>
    </font>
    <font>
      <b/>
      <sz val="20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4"/>
      <color theme="1" tint="0.34998626667073579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9"/>
      <color theme="0" tint="-0.249977111117893"/>
      <name val="Arial"/>
      <family val="2"/>
    </font>
    <font>
      <b/>
      <sz val="14"/>
      <color theme="1" tint="0.34998626667073579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9"/>
      <color rgb="FF1983B3"/>
      <name val="Arial"/>
      <family val="2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8"/>
      <color theme="1" tint="0.499984740745262"/>
      <name val="Arial"/>
      <family val="2"/>
    </font>
    <font>
      <sz val="9"/>
      <color theme="0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2D2D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 style="thin">
        <color theme="1" tint="0.14996795556505021"/>
      </right>
      <top style="thin">
        <color rgb="FF232323"/>
      </top>
      <bottom style="thin">
        <color rgb="FF232323"/>
      </bottom>
      <diagonal/>
    </border>
    <border>
      <left style="thin">
        <color theme="1" tint="0.14996795556505021"/>
      </left>
      <right style="thin">
        <color theme="1" tint="0.14996795556505021"/>
      </right>
      <top style="thin">
        <color rgb="FF232323"/>
      </top>
      <bottom style="thin">
        <color rgb="FF232323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0" fillId="0" borderId="0" applyBorder="0"/>
  </cellStyleXfs>
  <cellXfs count="42">
    <xf numFmtId="0" fontId="0" fillId="0" borderId="0" xfId="0"/>
    <xf numFmtId="0" fontId="0" fillId="2" borderId="0" xfId="0" applyFill="1"/>
    <xf numFmtId="0" fontId="6" fillId="0" borderId="0" xfId="0" applyFont="1"/>
    <xf numFmtId="0" fontId="7" fillId="0" borderId="0" xfId="0" applyFont="1"/>
    <xf numFmtId="0" fontId="8" fillId="0" borderId="0" xfId="3" applyFont="1"/>
    <xf numFmtId="0" fontId="9" fillId="0" borderId="0" xfId="0" applyFont="1"/>
    <xf numFmtId="0" fontId="1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vertical="top"/>
    </xf>
    <xf numFmtId="0" fontId="0" fillId="0" borderId="0" xfId="0" applyProtection="1">
      <protection hidden="1"/>
    </xf>
    <xf numFmtId="164" fontId="0" fillId="0" borderId="0" xfId="0" applyNumberFormat="1" applyProtection="1">
      <protection hidden="1"/>
    </xf>
    <xf numFmtId="43" fontId="0" fillId="0" borderId="0" xfId="0" applyNumberFormat="1" applyProtection="1">
      <protection hidden="1"/>
    </xf>
    <xf numFmtId="165" fontId="16" fillId="0" borderId="0" xfId="0" applyNumberFormat="1" applyFont="1" applyAlignment="1" applyProtection="1">
      <alignment vertical="top"/>
      <protection hidden="1"/>
    </xf>
    <xf numFmtId="0" fontId="0" fillId="4" borderId="0" xfId="0" applyFill="1" applyProtection="1">
      <protection hidden="1"/>
    </xf>
    <xf numFmtId="0" fontId="17" fillId="4" borderId="0" xfId="0" applyFont="1" applyFill="1" applyAlignment="1" applyProtection="1">
      <alignment vertical="center"/>
      <protection hidden="1"/>
    </xf>
    <xf numFmtId="167" fontId="14" fillId="5" borderId="1" xfId="0" applyNumberFormat="1" applyFont="1" applyFill="1" applyBorder="1" applyAlignment="1" applyProtection="1">
      <alignment horizontal="center" vertical="center"/>
      <protection hidden="1"/>
    </xf>
    <xf numFmtId="0" fontId="18" fillId="5" borderId="2" xfId="8" applyFont="1" applyFill="1" applyBorder="1" applyAlignment="1" applyProtection="1">
      <alignment horizontal="center" vertical="center"/>
      <protection hidden="1"/>
    </xf>
    <xf numFmtId="43" fontId="14" fillId="5" borderId="2" xfId="1" applyFont="1" applyFill="1" applyBorder="1" applyAlignment="1" applyProtection="1">
      <alignment vertical="center"/>
      <protection hidden="1"/>
    </xf>
    <xf numFmtId="168" fontId="14" fillId="5" borderId="2" xfId="0" applyNumberFormat="1" applyFont="1" applyFill="1" applyBorder="1" applyAlignment="1" applyProtection="1">
      <alignment vertical="center"/>
      <protection hidden="1"/>
    </xf>
    <xf numFmtId="167" fontId="14" fillId="5" borderId="2" xfId="0" applyNumberFormat="1" applyFont="1" applyFill="1" applyBorder="1" applyAlignment="1" applyProtection="1">
      <alignment horizontal="center" vertical="center"/>
      <protection hidden="1"/>
    </xf>
    <xf numFmtId="2" fontId="14" fillId="5" borderId="2" xfId="0" applyNumberFormat="1" applyFont="1" applyFill="1" applyBorder="1" applyAlignment="1" applyProtection="1">
      <alignment vertical="center"/>
      <protection hidden="1"/>
    </xf>
    <xf numFmtId="169" fontId="14" fillId="5" borderId="2" xfId="0" applyNumberFormat="1" applyFont="1" applyFill="1" applyBorder="1" applyAlignment="1" applyProtection="1">
      <alignment vertical="center"/>
      <protection hidden="1"/>
    </xf>
    <xf numFmtId="0" fontId="20" fillId="0" borderId="0" xfId="9"/>
    <xf numFmtId="14" fontId="21" fillId="3" borderId="0" xfId="0" applyNumberFormat="1" applyFont="1" applyFill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0" fontId="21" fillId="3" borderId="0" xfId="0" applyFont="1" applyFill="1" applyAlignment="1">
      <alignment horizontal="center" vertical="center"/>
    </xf>
    <xf numFmtId="166" fontId="21" fillId="3" borderId="0" xfId="0" applyNumberFormat="1" applyFont="1" applyFill="1" applyAlignment="1">
      <alignment horizontal="center" vertical="center" wrapText="1"/>
    </xf>
    <xf numFmtId="0" fontId="21" fillId="3" borderId="0" xfId="7" applyNumberFormat="1" applyFont="1" applyFill="1" applyBorder="1" applyAlignment="1">
      <alignment horizontal="right" vertical="center" wrapText="1"/>
    </xf>
    <xf numFmtId="14" fontId="19" fillId="6" borderId="0" xfId="0" applyNumberFormat="1" applyFont="1" applyFill="1"/>
    <xf numFmtId="0" fontId="14" fillId="5" borderId="2" xfId="0" applyFont="1" applyFill="1" applyBorder="1" applyAlignment="1" applyProtection="1">
      <alignment horizontal="left" vertical="center"/>
      <protection hidden="1"/>
    </xf>
    <xf numFmtId="168" fontId="22" fillId="5" borderId="2" xfId="0" applyNumberFormat="1" applyFont="1" applyFill="1" applyBorder="1" applyAlignment="1" applyProtection="1">
      <alignment vertical="center"/>
      <protection hidden="1"/>
    </xf>
    <xf numFmtId="170" fontId="0" fillId="0" borderId="0" xfId="7" applyNumberFormat="1" applyFont="1"/>
    <xf numFmtId="0" fontId="0" fillId="0" borderId="0" xfId="0" applyAlignment="1">
      <alignment horizontal="left"/>
    </xf>
    <xf numFmtId="0" fontId="16" fillId="0" borderId="0" xfId="0" applyFont="1" applyAlignment="1" applyProtection="1">
      <alignment vertical="top"/>
      <protection hidden="1"/>
    </xf>
    <xf numFmtId="0" fontId="23" fillId="0" borderId="0" xfId="0" applyFont="1"/>
    <xf numFmtId="0" fontId="24" fillId="0" borderId="0" xfId="0" applyFont="1" applyProtection="1">
      <protection hidden="1"/>
    </xf>
    <xf numFmtId="0" fontId="25" fillId="2" borderId="0" xfId="0" applyFont="1" applyFill="1" applyAlignment="1">
      <alignment horizontal="center" vertical="center" wrapText="1"/>
    </xf>
    <xf numFmtId="0" fontId="26" fillId="4" borderId="0" xfId="0" applyFont="1" applyFill="1" applyAlignment="1" applyProtection="1">
      <alignment horizontal="center" vertical="center"/>
      <protection hidden="1"/>
    </xf>
    <xf numFmtId="0" fontId="14" fillId="5" borderId="2" xfId="7" applyNumberFormat="1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center"/>
    </xf>
  </cellXfs>
  <cellStyles count="10">
    <cellStyle name="Comma" xfId="1" builtinId="3"/>
    <cellStyle name="Hyperlink" xfId="3" builtinId="8"/>
    <cellStyle name="Hyperlink 2" xfId="5" xr:uid="{00000000-0005-0000-0000-000002000000}"/>
    <cellStyle name="Hyperlink 3" xfId="6" xr:uid="{00000000-0005-0000-0000-000003000000}"/>
    <cellStyle name="Normal" xfId="0" builtinId="0"/>
    <cellStyle name="Normal 2" xfId="2" xr:uid="{00000000-0005-0000-0000-000005000000}"/>
    <cellStyle name="Normal 2 2" xfId="9" xr:uid="{B54A1C84-8BCC-4999-BCD8-0E9E83249CBA}"/>
    <cellStyle name="Normal 2 2 2" xfId="8" xr:uid="{AA147CA1-C66E-49F8-894F-A600882E56DE}"/>
    <cellStyle name="Normal 3" xfId="4" xr:uid="{00000000-0005-0000-0000-000006000000}"/>
    <cellStyle name="Percent" xfId="7" builtinId="5"/>
  </cellStyles>
  <dxfs count="1">
    <dxf>
      <font>
        <color rgb="FFEC3838"/>
      </font>
    </dxf>
  </dxfs>
  <tableStyles count="0" defaultTableStyle="TableStyleMedium2" defaultPivotStyle="PivotStyleLight16"/>
  <colors>
    <mruColors>
      <color rgb="FF2D2D2D"/>
      <color rgb="FF1983B3"/>
      <color rgb="FF3159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06/relationships/vbaProject" Target="printerSettings.bin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
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63</xdr:row>
      <xdr:rowOff>123825</xdr:rowOff>
    </xdr:from>
    <xdr:to>
      <xdr:col>13</xdr:col>
      <xdr:colOff>219075</xdr:colOff>
      <xdr:row>71</xdr:row>
      <xdr:rowOff>171265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FB028E-118D-4071-9D5D-4DBB0784D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12192000"/>
          <a:ext cx="7724775" cy="157144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47625</xdr:colOff>
      <xdr:row>74</xdr:row>
      <xdr:rowOff>171450</xdr:rowOff>
    </xdr:from>
    <xdr:to>
      <xdr:col>13</xdr:col>
      <xdr:colOff>266700</xdr:colOff>
      <xdr:row>115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35C76E-C6F2-47BA-B9F0-03AD93D5F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4382750"/>
          <a:ext cx="7772400" cy="77724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28575</xdr:colOff>
      <xdr:row>9</xdr:row>
      <xdr:rowOff>85725</xdr:rowOff>
    </xdr:from>
    <xdr:to>
      <xdr:col>7</xdr:col>
      <xdr:colOff>304800</xdr:colOff>
      <xdr:row>14</xdr:row>
      <xdr:rowOff>38401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766FFB-FE35-420E-8924-B0927FBB0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" y="1514475"/>
          <a:ext cx="3933825" cy="77182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7</xdr:col>
      <xdr:colOff>457201</xdr:colOff>
      <xdr:row>9</xdr:row>
      <xdr:rowOff>104776</xdr:rowOff>
    </xdr:from>
    <xdr:to>
      <xdr:col>10</xdr:col>
      <xdr:colOff>276225</xdr:colOff>
      <xdr:row>16</xdr:row>
      <xdr:rowOff>9526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5FFFFB3-346B-4CA7-810E-2E5BD6F35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4401" y="1533526"/>
          <a:ext cx="1885949" cy="8382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47625</xdr:colOff>
      <xdr:row>20</xdr:row>
      <xdr:rowOff>136678</xdr:rowOff>
    </xdr:from>
    <xdr:to>
      <xdr:col>7</xdr:col>
      <xdr:colOff>771525</xdr:colOff>
      <xdr:row>30</xdr:row>
      <xdr:rowOff>176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47A647-975C-4573-8783-7AFCC8315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7225" y="3613303"/>
          <a:ext cx="4381500" cy="218759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8</xdr:col>
      <xdr:colOff>85725</xdr:colOff>
      <xdr:row>20</xdr:row>
      <xdr:rowOff>142876</xdr:rowOff>
    </xdr:from>
    <xdr:to>
      <xdr:col>15</xdr:col>
      <xdr:colOff>228600</xdr:colOff>
      <xdr:row>27</xdr:row>
      <xdr:rowOff>72739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90A50E9-BDD9-49BD-9D6A-56C5BB6B9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00650" y="3619501"/>
          <a:ext cx="4410075" cy="16348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47625</xdr:colOff>
      <xdr:row>34</xdr:row>
      <xdr:rowOff>150541</xdr:rowOff>
    </xdr:from>
    <xdr:to>
      <xdr:col>12</xdr:col>
      <xdr:colOff>190500</xdr:colOff>
      <xdr:row>44</xdr:row>
      <xdr:rowOff>28207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0B7477B-DD1D-43FB-87A3-AFFFCDD85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7225" y="6675166"/>
          <a:ext cx="7086600" cy="243036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47625</xdr:colOff>
      <xdr:row>49</xdr:row>
      <xdr:rowOff>161926</xdr:rowOff>
    </xdr:from>
    <xdr:to>
      <xdr:col>16</xdr:col>
      <xdr:colOff>257175</xdr:colOff>
      <xdr:row>56</xdr:row>
      <xdr:rowOff>138764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FDE47C9-C9EA-4E24-A046-5F235022A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7225" y="10020301"/>
          <a:ext cx="9591675" cy="1310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15875</xdr:colOff>
      <xdr:row>1</xdr:row>
      <xdr:rowOff>152400</xdr:rowOff>
    </xdr:from>
    <xdr:to>
      <xdr:col>25</xdr:col>
      <xdr:colOff>561974</xdr:colOff>
      <xdr:row>3</xdr:row>
      <xdr:rowOff>66949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670A7B-FB9E-4020-832E-E39AE9D261CC}"/>
            </a:ext>
          </a:extLst>
        </xdr:cNvPr>
        <xdr:cNvSpPr txBox="1"/>
      </xdr:nvSpPr>
      <xdr:spPr>
        <a:xfrm>
          <a:off x="3644900" y="428625"/>
          <a:ext cx="2679699" cy="2955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ACCOUNT</a:t>
          </a:r>
          <a:r>
            <a:rPr lang="en-US" sz="1600" b="1" baseline="0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 </a:t>
          </a:r>
          <a:r>
            <a:rPr lang="en-US" sz="16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STATEMENT</a:t>
          </a:r>
        </a:p>
      </xdr:txBody>
    </xdr:sp>
    <xdr:clientData/>
  </xdr:twoCellAnchor>
  <xdr:twoCellAnchor>
    <xdr:from>
      <xdr:col>29</xdr:col>
      <xdr:colOff>198014</xdr:colOff>
      <xdr:row>1</xdr:row>
      <xdr:rowOff>130300</xdr:rowOff>
    </xdr:from>
    <xdr:to>
      <xdr:col>30</xdr:col>
      <xdr:colOff>510751</xdr:colOff>
      <xdr:row>3</xdr:row>
      <xdr:rowOff>69340</xdr:rowOff>
    </xdr:to>
    <xdr:sp macro="[0]!copyresult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EBD8B20F-41C4-4ACE-B8C8-70DC3642C8DF}"/>
            </a:ext>
          </a:extLst>
        </xdr:cNvPr>
        <xdr:cNvSpPr/>
      </xdr:nvSpPr>
      <xdr:spPr>
        <a:xfrm>
          <a:off x="10151639" y="406525"/>
          <a:ext cx="1160462" cy="320040"/>
        </a:xfrm>
        <a:prstGeom prst="roundRect">
          <a:avLst>
            <a:gd name="adj" fmla="val 50000"/>
          </a:avLst>
        </a:prstGeom>
        <a:solidFill>
          <a:srgbClr val="1983B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COPY</a:t>
          </a:r>
          <a:r>
            <a:rPr lang="en-US" sz="105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594466</xdr:colOff>
      <xdr:row>1</xdr:row>
      <xdr:rowOff>130300</xdr:rowOff>
    </xdr:from>
    <xdr:to>
      <xdr:col>31</xdr:col>
      <xdr:colOff>754803</xdr:colOff>
      <xdr:row>3</xdr:row>
      <xdr:rowOff>69340</xdr:rowOff>
    </xdr:to>
    <xdr:sp macro="[0]!clear1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33A4A882-AD64-4B5D-B7A5-21D294292CEE}"/>
            </a:ext>
          </a:extLst>
        </xdr:cNvPr>
        <xdr:cNvSpPr/>
      </xdr:nvSpPr>
      <xdr:spPr>
        <a:xfrm>
          <a:off x="11395816" y="406525"/>
          <a:ext cx="1008062" cy="320040"/>
        </a:xfrm>
        <a:prstGeom prst="roundRect">
          <a:avLst>
            <a:gd name="adj" fmla="val 50000"/>
          </a:avLst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 baseline="0">
              <a:latin typeface="Arial" panose="020B0604020202020204" pitchFamily="34" charset="0"/>
              <a:cs typeface="Arial" panose="020B0604020202020204" pitchFamily="34" charset="0"/>
            </a:rPr>
            <a:t>CLEAR</a:t>
          </a:r>
          <a:endParaRPr lang="en-US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247650</xdr:colOff>
      <xdr:row>1</xdr:row>
      <xdr:rowOff>97004</xdr:rowOff>
    </xdr:from>
    <xdr:to>
      <xdr:col>20</xdr:col>
      <xdr:colOff>861116</xdr:colOff>
      <xdr:row>3</xdr:row>
      <xdr:rowOff>116261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968E78-EDA3-4F3B-8960-FC697F29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373229"/>
          <a:ext cx="1118291" cy="400257"/>
        </a:xfrm>
        <a:prstGeom prst="rect">
          <a:avLst/>
        </a:prstGeom>
      </xdr:spPr>
    </xdr:pic>
    <xdr:clientData/>
  </xdr:twoCellAnchor>
  <xdr:twoCellAnchor editAs="oneCell">
    <xdr:from>
      <xdr:col>26</xdr:col>
      <xdr:colOff>847726</xdr:colOff>
      <xdr:row>0</xdr:row>
      <xdr:rowOff>9525</xdr:rowOff>
    </xdr:from>
    <xdr:to>
      <xdr:col>31</xdr:col>
      <xdr:colOff>581026</xdr:colOff>
      <xdr:row>0</xdr:row>
      <xdr:rowOff>266905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B232F2-11CC-4A57-98FF-AEFE87429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100000" contrast="6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58101" y="9525"/>
          <a:ext cx="4572000" cy="257380"/>
        </a:xfrm>
        <a:prstGeom prst="rect">
          <a:avLst/>
        </a:prstGeom>
      </xdr:spPr>
    </xdr:pic>
    <xdr:clientData/>
  </xdr:twoCellAnchor>
  <xdr:twoCellAnchor editAs="oneCell">
    <xdr:from>
      <xdr:col>20</xdr:col>
      <xdr:colOff>1009650</xdr:colOff>
      <xdr:row>1</xdr:row>
      <xdr:rowOff>85725</xdr:rowOff>
    </xdr:from>
    <xdr:to>
      <xdr:col>21</xdr:col>
      <xdr:colOff>381000</xdr:colOff>
      <xdr:row>3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7DB3E5-A83D-4A51-BDE8-0FDC7B03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361950"/>
          <a:ext cx="419100" cy="419100"/>
        </a:xfrm>
        <a:prstGeom prst="rect">
          <a:avLst/>
        </a:prstGeom>
      </xdr:spPr>
    </xdr:pic>
    <xdr:clientData/>
  </xdr:twoCellAnchor>
  <xdr:twoCellAnchor>
    <xdr:from>
      <xdr:col>27</xdr:col>
      <xdr:colOff>222250</xdr:colOff>
      <xdr:row>1</xdr:row>
      <xdr:rowOff>130300</xdr:rowOff>
    </xdr:from>
    <xdr:to>
      <xdr:col>29</xdr:col>
      <xdr:colOff>114300</xdr:colOff>
      <xdr:row>3</xdr:row>
      <xdr:rowOff>69340</xdr:rowOff>
    </xdr:to>
    <xdr:sp macro="[0]!BrowseForSource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C36F61E8-5719-444E-825F-CC618C5FAB75}"/>
            </a:ext>
          </a:extLst>
        </xdr:cNvPr>
        <xdr:cNvSpPr/>
      </xdr:nvSpPr>
      <xdr:spPr>
        <a:xfrm>
          <a:off x="8085667" y="405467"/>
          <a:ext cx="1987550" cy="320040"/>
        </a:xfrm>
        <a:prstGeom prst="roundRect">
          <a:avLst>
            <a:gd name="adj" fmla="val 50000"/>
          </a:avLst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latin typeface="Lato" panose="020F0502020204030203" pitchFamily="34" charset="0"/>
              <a:cs typeface="Calibri Light" panose="020F0302020204030204" pitchFamily="34" charset="0"/>
            </a:rPr>
            <a:t>SELECT  SOURCE FILE</a:t>
          </a:r>
        </a:p>
      </xdr:txBody>
    </xdr:sp>
    <xdr:clientData/>
  </xdr:twoCellAnchor>
  <xdr:twoCellAnchor editAs="oneCell">
    <xdr:from>
      <xdr:col>21</xdr:col>
      <xdr:colOff>587375</xdr:colOff>
      <xdr:row>1</xdr:row>
      <xdr:rowOff>69851</xdr:rowOff>
    </xdr:from>
    <xdr:to>
      <xdr:col>23</xdr:col>
      <xdr:colOff>102844</xdr:colOff>
      <xdr:row>3</xdr:row>
      <xdr:rowOff>107950</xdr:rowOff>
    </xdr:to>
    <xdr:pic>
      <xdr:nvPicPr>
        <xdr:cNvPr id="10" name="Picture 9" descr="eToro logo | Finance logo, Investing, Finance">
          <a:extLst>
            <a:ext uri="{FF2B5EF4-FFF2-40B4-BE49-F238E27FC236}">
              <a16:creationId xmlns:a16="http://schemas.microsoft.com/office/drawing/2014/main" id="{558AC222-7D94-4E2E-97D7-6CA81D2B20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86" b="40952"/>
        <a:stretch/>
      </xdr:blipFill>
      <xdr:spPr bwMode="auto">
        <a:xfrm>
          <a:off x="2520950" y="346076"/>
          <a:ext cx="1210919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794B-C724-42CA-B9FE-2D7320E172AA}">
  <sheetPr codeName="Sheet6">
    <tabColor rgb="FFC00000"/>
  </sheetPr>
  <dimension ref="A1:AJ74"/>
  <sheetViews>
    <sheetView showGridLines="0" workbookViewId="0">
      <pane ySplit="5" topLeftCell="A6" activePane="bottomLeft" state="frozen"/>
      <selection activeCell="T4" sqref="T4"/>
      <selection pane="bottomLeft" activeCell="O13" sqref="O13"/>
    </sheetView>
  </sheetViews>
  <sheetFormatPr defaultColWidth="0" defaultRowHeight="15" x14ac:dyDescent="0.25"/>
  <cols>
    <col min="1" max="7" width="9.140625" customWidth="1"/>
    <col min="8" max="8" width="12.7109375" customWidth="1"/>
    <col min="9" max="21" width="9.140625" customWidth="1"/>
    <col min="22" max="22" width="150.7109375" customWidth="1"/>
    <col min="23" max="23" width="9.140625" hidden="1"/>
    <col min="24" max="24" width="12.7109375" hidden="1"/>
    <col min="25" max="25" width="5.28515625" hidden="1"/>
    <col min="26" max="26" width="9" hidden="1"/>
    <col min="27" max="27" width="28.85546875" hidden="1"/>
    <col min="28" max="28" width="10.28515625" hidden="1"/>
    <col min="29" max="30" width="9" hidden="1"/>
    <col min="31" max="31" width="12.7109375" hidden="1"/>
    <col min="32" max="32" width="9" hidden="1"/>
    <col min="33" max="33" width="6.28515625" hidden="1"/>
    <col min="34" max="34" width="7.28515625" hidden="1"/>
    <col min="35" max="35" width="15.5703125" hidden="1"/>
    <col min="36" max="36" width="7" hidden="1"/>
    <col min="37" max="16384" width="9.140625" hidden="1"/>
  </cols>
  <sheetData>
    <row r="1" spans="1:36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>
        <f>IF(COUNTA('Closed Positions'!A:A)&lt;3,3,COUNTA('Closed Positions'!A:A))</f>
        <v>3</v>
      </c>
      <c r="X1" t="s">
        <v>16</v>
      </c>
      <c r="Y1" t="s">
        <v>17</v>
      </c>
      <c r="Z1" t="s">
        <v>18</v>
      </c>
      <c r="AA1" t="s">
        <v>19</v>
      </c>
      <c r="AB1" t="s">
        <v>20</v>
      </c>
      <c r="AC1" t="s">
        <v>13</v>
      </c>
      <c r="AD1" t="s">
        <v>14</v>
      </c>
      <c r="AE1" t="s">
        <v>21</v>
      </c>
      <c r="AF1" t="s">
        <v>22</v>
      </c>
      <c r="AG1" t="s">
        <v>23</v>
      </c>
      <c r="AH1" t="s">
        <v>24</v>
      </c>
      <c r="AI1" t="s">
        <v>29</v>
      </c>
    </row>
    <row r="2" spans="1:36" ht="12" customHeight="1" x14ac:dyDescent="0.25">
      <c r="A2" s="1"/>
      <c r="B2" s="41" t="s">
        <v>0</v>
      </c>
      <c r="C2" s="41"/>
      <c r="D2" s="41"/>
      <c r="E2" s="1"/>
      <c r="F2" s="6" t="s">
        <v>6</v>
      </c>
      <c r="G2" s="1"/>
      <c r="H2" s="7" t="s">
        <v>7</v>
      </c>
      <c r="I2" s="1"/>
      <c r="J2" s="1"/>
      <c r="K2" s="1"/>
      <c r="L2" s="1"/>
      <c r="M2" s="8" t="s">
        <v>10</v>
      </c>
      <c r="N2" s="1"/>
      <c r="O2" s="1"/>
      <c r="P2" s="1"/>
      <c r="Q2" s="1"/>
      <c r="R2" s="1"/>
      <c r="S2" s="1"/>
      <c r="T2" s="1"/>
      <c r="U2" s="1"/>
      <c r="V2" s="1"/>
      <c r="X2" t="str">
        <f>IFERROR(IFERROR(IF(VALUE(CONVERTER!$AH$5)&gt;1,VALUE(LEFT('Closed Positions'!E2,2)&amp;"/"&amp;RIGHT(LEFT('Closed Positions'!E2,5),2)&amp;"/"&amp;RIGHT(LEFT('Closed Positions'!E2,10),4)),0),VALUE(RIGHT(LEFT('Closed Positions'!E2,5),2)&amp;"/"&amp;LEFT('Closed Positions'!E2,2)&amp;"/"&amp;RIGHT(LEFT('Closed Positions'!E2,10),4)))+TIMEVALUE(RIGHT('Closed Positions'!E2,5)),"")</f>
        <v/>
      </c>
      <c r="Y2" t="str">
        <f>IF(X2="","",IF(LEFT('Closed Positions'!B2,1)="B","BUY","SELL"))</f>
        <v/>
      </c>
      <c r="Z2">
        <f>VALUE('Closed Positions'!D2)</f>
        <v>0</v>
      </c>
      <c r="AA2" t="str">
        <f>IFERROR(RIGHT('Closed Positions'!B2,IF(Y2="buy",LEN('Closed Positions'!B2)-4,LEN('Closed Positions'!B2)-5)),"")</f>
        <v/>
      </c>
      <c r="AB2">
        <f>VALUE('Closed Positions'!J2)</f>
        <v>0</v>
      </c>
      <c r="AC2">
        <f>VALUE('Closed Positions'!M2)</f>
        <v>0</v>
      </c>
      <c r="AD2">
        <f>VALUE('Closed Positions'!L2)</f>
        <v>0</v>
      </c>
      <c r="AE2" t="str">
        <f>IFERROR(IFERROR(IF(VALUE(CONVERTER!$AH$5)&gt;1,VALUE(LEFT('Closed Positions'!F2,2)&amp;"/"&amp;RIGHT(LEFT('Closed Positions'!F2,5),2)&amp;"/"&amp;RIGHT(LEFT('Closed Positions'!F2,10),4)),0),VALUE(RIGHT(LEFT('Closed Positions'!F2,5),2)&amp;"/"&amp;LEFT('Closed Positions'!F2,2)&amp;"/"&amp;RIGHT(LEFT('Closed Positions'!F2,10),4)))+TIMEVALUE(RIGHT('Closed Positions'!F2,5)),"")</f>
        <v/>
      </c>
      <c r="AF2">
        <f>VALUE('Closed Positions'!K2)</f>
        <v>0</v>
      </c>
      <c r="AG2">
        <f>VALUE('Closed Positions'!N2)</f>
        <v>0</v>
      </c>
      <c r="AH2">
        <f>VALUE('Closed Positions'!I2)</f>
        <v>0</v>
      </c>
      <c r="AI2">
        <f>VALUE('Closed Positions'!G2)</f>
        <v>0</v>
      </c>
      <c r="AJ2" t="str">
        <f>IF((COUNT(X:X)+1)&lt;2,"",(COUNT(X:X)+1))</f>
        <v/>
      </c>
    </row>
    <row r="3" spans="1:36" ht="12" customHeight="1" x14ac:dyDescent="0.25">
      <c r="A3" s="1"/>
      <c r="B3" s="41"/>
      <c r="C3" s="41"/>
      <c r="D3" s="41"/>
      <c r="E3" s="1"/>
      <c r="F3" s="8" t="s">
        <v>8</v>
      </c>
      <c r="G3" s="1"/>
      <c r="H3" s="1"/>
      <c r="I3" s="1"/>
      <c r="J3" s="1"/>
      <c r="K3" s="1"/>
      <c r="L3" s="1"/>
      <c r="M3" s="9" t="s">
        <v>11</v>
      </c>
      <c r="N3" s="1"/>
      <c r="O3" s="1"/>
      <c r="P3" s="1"/>
      <c r="Q3" s="1"/>
      <c r="R3" s="1"/>
      <c r="S3" s="1"/>
      <c r="T3" s="1"/>
      <c r="U3" s="1"/>
      <c r="V3" s="1"/>
    </row>
    <row r="4" spans="1:36" ht="12" customHeight="1" x14ac:dyDescent="0.25">
      <c r="A4" s="1"/>
      <c r="B4" s="41"/>
      <c r="C4" s="41"/>
      <c r="D4" s="41"/>
      <c r="E4" s="1"/>
      <c r="F4" s="1" t="s">
        <v>9</v>
      </c>
      <c r="G4" s="1"/>
      <c r="H4" s="1"/>
      <c r="I4" s="1"/>
      <c r="J4" s="1"/>
      <c r="K4" s="1"/>
      <c r="L4" s="1"/>
      <c r="M4" s="10" t="s">
        <v>12</v>
      </c>
      <c r="N4" s="1"/>
      <c r="O4" s="1"/>
      <c r="P4" s="1"/>
      <c r="Q4" s="1"/>
      <c r="R4" s="1"/>
      <c r="S4" s="1"/>
      <c r="T4" s="1" t="s">
        <v>47</v>
      </c>
      <c r="U4" s="1"/>
      <c r="V4" s="1"/>
    </row>
    <row r="5" spans="1:36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36" ht="26.25" x14ac:dyDescent="0.4">
      <c r="B6" s="2" t="s">
        <v>1</v>
      </c>
      <c r="H6" s="2"/>
      <c r="O6" s="2"/>
    </row>
    <row r="7" spans="1:36" ht="3" customHeight="1" x14ac:dyDescent="0.25"/>
    <row r="8" spans="1:36" ht="18.75" x14ac:dyDescent="0.3">
      <c r="B8" s="3" t="s">
        <v>27</v>
      </c>
      <c r="H8" s="3"/>
      <c r="I8" s="4"/>
      <c r="O8" s="3"/>
    </row>
    <row r="9" spans="1:36" ht="5.0999999999999996" customHeight="1" x14ac:dyDescent="0.3">
      <c r="B9" s="3"/>
      <c r="H9" s="3"/>
      <c r="O9" s="3"/>
    </row>
    <row r="14" spans="1:36" ht="5.0999999999999996" customHeight="1" x14ac:dyDescent="0.25"/>
    <row r="15" spans="1:36" ht="5.0999999999999996" customHeight="1" x14ac:dyDescent="0.25"/>
    <row r="16" spans="1:36" ht="5.0999999999999996" customHeight="1" x14ac:dyDescent="0.3">
      <c r="B16" s="3"/>
    </row>
    <row r="17" spans="2:2" ht="5.0999999999999996" customHeight="1" x14ac:dyDescent="0.25"/>
    <row r="18" spans="2:2" ht="5.0999999999999996" customHeight="1" x14ac:dyDescent="0.25"/>
    <row r="19" spans="2:2" ht="26.25" x14ac:dyDescent="0.4">
      <c r="B19" s="2" t="s">
        <v>2</v>
      </c>
    </row>
    <row r="20" spans="2:2" ht="18.75" x14ac:dyDescent="0.3">
      <c r="B20" s="3" t="s">
        <v>28</v>
      </c>
    </row>
    <row r="25" spans="2:2" ht="35.1" customHeight="1" x14ac:dyDescent="0.25"/>
    <row r="26" spans="2:2" ht="24.95" customHeight="1" x14ac:dyDescent="0.25"/>
    <row r="28" spans="2:2" ht="26.25" x14ac:dyDescent="0.4">
      <c r="B28" s="2"/>
    </row>
    <row r="30" spans="2:2" ht="7.5" customHeight="1" x14ac:dyDescent="0.25"/>
    <row r="31" spans="2:2" ht="7.5" customHeight="1" x14ac:dyDescent="0.25"/>
    <row r="32" spans="2:2" ht="5.0999999999999996" customHeight="1" x14ac:dyDescent="0.25"/>
    <row r="33" spans="2:2" ht="26.25" x14ac:dyDescent="0.4">
      <c r="B33" s="2" t="s">
        <v>3</v>
      </c>
    </row>
    <row r="34" spans="2:2" ht="18.75" x14ac:dyDescent="0.3">
      <c r="B34" s="3" t="s">
        <v>44</v>
      </c>
    </row>
    <row r="37" spans="2:2" ht="18.75" x14ac:dyDescent="0.3">
      <c r="B37" s="5"/>
    </row>
    <row r="43" spans="2:2" ht="30.75" customHeight="1" x14ac:dyDescent="0.25"/>
    <row r="44" spans="2:2" ht="46.5" customHeight="1" x14ac:dyDescent="0.25"/>
    <row r="46" spans="2:2" ht="0.95" customHeight="1" x14ac:dyDescent="0.25"/>
    <row r="47" spans="2:2" ht="0.95" customHeight="1" x14ac:dyDescent="0.25"/>
    <row r="48" spans="2:2" ht="26.25" x14ac:dyDescent="0.4">
      <c r="B48" s="2" t="s">
        <v>4</v>
      </c>
    </row>
    <row r="49" spans="2:2" ht="18.75" x14ac:dyDescent="0.3">
      <c r="B49" s="3" t="s">
        <v>45</v>
      </c>
    </row>
    <row r="58" spans="2:2" hidden="1" x14ac:dyDescent="0.25"/>
    <row r="59" spans="2:2" hidden="1" x14ac:dyDescent="0.25"/>
    <row r="60" spans="2:2" ht="5.0999999999999996" customHeight="1" x14ac:dyDescent="0.25"/>
    <row r="61" spans="2:2" ht="5.0999999999999996" customHeight="1" x14ac:dyDescent="0.25"/>
    <row r="62" spans="2:2" ht="26.25" x14ac:dyDescent="0.4">
      <c r="B62" s="2" t="s">
        <v>5</v>
      </c>
    </row>
    <row r="63" spans="2:2" ht="18.75" x14ac:dyDescent="0.3">
      <c r="B63" s="3" t="s">
        <v>25</v>
      </c>
    </row>
    <row r="74" spans="2:2" ht="18.75" x14ac:dyDescent="0.3">
      <c r="B74" s="3" t="s">
        <v>26</v>
      </c>
    </row>
  </sheetData>
  <sheetProtection algorithmName="SHA-512" hashValue="raWsIc1b443D0VYtj60yfkDWg9bM2PsiiOnXJGS0au2pM74y2uTBEtqpTvuH7mmm3bIowBBl6XdLoIK/S2UY6Q==" saltValue="AHR0g2VZamzH8qUZTT71Bg==" spinCount="100000" sheet="1" objects="1" scenarios="1" formatCells="0" insertHyperlinks="0"/>
  <mergeCells count="1">
    <mergeCell ref="B2:D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58BBE-BB9E-4706-87F4-4B4AB54CF637}">
  <sheetPr codeName="Sheet3">
    <tabColor rgb="FFFF0000"/>
  </sheetPr>
  <dimension ref="A1"/>
  <sheetViews>
    <sheetView topLeftCell="D1" workbookViewId="0">
      <selection activeCell="D1" sqref="D1:D1048576"/>
    </sheetView>
  </sheetViews>
  <sheetFormatPr defaultRowHeight="15" x14ac:dyDescent="0.25"/>
  <cols>
    <col min="1" max="1" width="13.7109375" customWidth="1"/>
    <col min="2" max="2" width="33.5703125" customWidth="1"/>
    <col min="3" max="3" width="20.42578125" customWidth="1"/>
    <col min="4" max="4" width="11.42578125" customWidth="1"/>
    <col min="5" max="5" width="13" customWidth="1"/>
    <col min="6" max="6" width="13.5703125" customWidth="1"/>
    <col min="7" max="7" width="13.42578125" customWidth="1"/>
    <col min="8" max="8" width="10.42578125" customWidth="1"/>
    <col min="9" max="9" width="9.28515625" customWidth="1"/>
    <col min="10" max="11" width="17.28515625" customWidth="1"/>
    <col min="12" max="12" width="18.140625" customWidth="1"/>
    <col min="13" max="13" width="16.85546875" customWidth="1"/>
    <col min="14" max="14" width="28.7109375" customWidth="1"/>
    <col min="15" max="15" width="10" customWidth="1"/>
    <col min="16" max="16" width="12.28515625" customWidth="1"/>
    <col min="17" max="17" width="9.5703125" customWidth="1"/>
    <col min="18" max="19" width="6.28515625" customWidth="1"/>
    <col min="21" max="22" width="9.140625" customWidth="1"/>
    <col min="23" max="23" width="19.140625" customWidth="1"/>
  </cols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F5071-2D70-46B7-B291-1CEDE34ADF4F}">
  <sheetPr codeName="Sheet7">
    <tabColor rgb="FFFF0000"/>
  </sheetPr>
  <dimension ref="A1:Z32"/>
  <sheetViews>
    <sheetView workbookViewId="0">
      <selection activeCell="A2" sqref="A2"/>
    </sheetView>
  </sheetViews>
  <sheetFormatPr defaultRowHeight="15" x14ac:dyDescent="0.25"/>
  <cols>
    <col min="1" max="1" width="19.5703125" customWidth="1"/>
    <col min="2" max="2" width="18.7109375" customWidth="1"/>
    <col min="3" max="3" width="18.5703125" customWidth="1"/>
    <col min="4" max="4" width="30.140625" customWidth="1"/>
    <col min="5" max="5" width="13.7109375" customWidth="1"/>
    <col min="6" max="6" width="23.7109375" customWidth="1"/>
    <col min="7" max="7" width="24.28515625" customWidth="1"/>
    <col min="8" max="8" width="17.5703125" customWidth="1"/>
    <col min="9" max="9" width="15.7109375" customWidth="1"/>
    <col min="11" max="11" width="12.7109375" bestFit="1" customWidth="1"/>
    <col min="16" max="16" width="11.7109375" customWidth="1"/>
    <col min="17" max="17" width="13.28515625" customWidth="1"/>
    <col min="27" max="16384" width="9.140625" style="24"/>
  </cols>
  <sheetData>
    <row r="1" customFormat="1" x14ac:dyDescent="0.25"/>
    <row r="2" customFormat="1" x14ac:dyDescent="0.25"/>
    <row r="3" customFormat="1" x14ac:dyDescent="0.25"/>
    <row r="4" customFormat="1" x14ac:dyDescent="0.25"/>
    <row r="5" customFormat="1" x14ac:dyDescent="0.25"/>
    <row r="6" customFormat="1" x14ac:dyDescent="0.25"/>
    <row r="7" customFormat="1" x14ac:dyDescent="0.25"/>
    <row r="8" customFormat="1" x14ac:dyDescent="0.25"/>
    <row r="9" customFormat="1" x14ac:dyDescent="0.25"/>
    <row r="10" customFormat="1" x14ac:dyDescent="0.25"/>
    <row r="11" customFormat="1" x14ac:dyDescent="0.25"/>
    <row r="12" customFormat="1" x14ac:dyDescent="0.25"/>
    <row r="13" customFormat="1" x14ac:dyDescent="0.25"/>
    <row r="14" customFormat="1" x14ac:dyDescent="0.25"/>
    <row r="15" customFormat="1" x14ac:dyDescent="0.25"/>
    <row r="16" customFormat="1" x14ac:dyDescent="0.25"/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</sheetData>
  <pageMargins left="0.75" right="0.75" top="0.75" bottom="0.5" header="0.5" footer="0.7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2E11-0DC1-4C82-907A-75A1D31361ED}">
  <sheetPr codeName="Sheet2">
    <tabColor theme="8" tint="-0.249977111117893"/>
  </sheetPr>
  <dimension ref="B1:AJ99999"/>
  <sheetViews>
    <sheetView showGridLines="0" showRowColHeaders="0" tabSelected="1" zoomScaleNormal="100" workbookViewId="0">
      <selection activeCell="U2" sqref="U2"/>
    </sheetView>
  </sheetViews>
  <sheetFormatPr defaultRowHeight="15" x14ac:dyDescent="0.25"/>
  <cols>
    <col min="1" max="1" width="5.7109375" customWidth="1"/>
    <col min="2" max="2" width="7.5703125" customWidth="1"/>
    <col min="3" max="5" width="9.140625" style="24" hidden="1" customWidth="1"/>
    <col min="6" max="6" width="17.140625" hidden="1" customWidth="1"/>
    <col min="7" max="17" width="9.140625" hidden="1" customWidth="1"/>
    <col min="18" max="18" width="15.28515625" hidden="1" customWidth="1"/>
    <col min="19" max="20" width="9.140625" style="24" hidden="1" customWidth="1"/>
    <col min="21" max="21" width="15.7109375" customWidth="1"/>
    <col min="22" max="23" width="12.7109375" customWidth="1"/>
    <col min="24" max="24" width="16.28515625" style="34" customWidth="1"/>
    <col min="25" max="29" width="15.7109375" customWidth="1"/>
    <col min="30" max="31" width="12.7109375" customWidth="1"/>
    <col min="32" max="32" width="11.5703125" customWidth="1"/>
    <col min="34" max="34" width="13.28515625" hidden="1" customWidth="1"/>
    <col min="35" max="35" width="9.140625" hidden="1" customWidth="1"/>
  </cols>
  <sheetData>
    <row r="1" spans="2:36" ht="21.95" customHeight="1" x14ac:dyDescent="0.25">
      <c r="B1" s="16"/>
      <c r="F1">
        <f>IF(COUNTA('Transactions Report'!A:A)&lt;8,8,COUNTA('Transactions Report'!A:A))</f>
        <v>8</v>
      </c>
      <c r="G1">
        <f>IF(COUNT(U:U)+5&lt;6,6,COUNT(U:U)+5)</f>
        <v>6</v>
      </c>
      <c r="I1" t="str">
        <f>"u"&amp;COUNT(U:U)+5</f>
        <v>u5</v>
      </c>
      <c r="U1" s="16" t="s">
        <v>48</v>
      </c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2:36" ht="15" customHeight="1" x14ac:dyDescent="0.25">
      <c r="B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2:36" ht="15" customHeight="1" x14ac:dyDescent="0.25">
      <c r="B3" s="11"/>
      <c r="U3" s="11"/>
      <c r="V3" s="11"/>
      <c r="X3" s="11"/>
      <c r="Y3" s="11"/>
      <c r="Z3" s="11"/>
      <c r="AA3" s="37"/>
      <c r="AB3" s="11"/>
      <c r="AC3" s="11"/>
      <c r="AD3" s="11"/>
      <c r="AE3" s="11"/>
    </row>
    <row r="4" spans="2:36" ht="15" customHeight="1" x14ac:dyDescent="0.25">
      <c r="B4" s="35"/>
      <c r="U4" s="14"/>
      <c r="V4" s="12"/>
      <c r="W4" s="11"/>
      <c r="X4" s="11"/>
      <c r="Y4" s="13"/>
      <c r="Z4" s="11"/>
      <c r="AA4" s="37"/>
      <c r="AB4" s="11"/>
      <c r="AC4" s="11"/>
      <c r="AD4" s="11"/>
      <c r="AE4" s="11"/>
    </row>
    <row r="5" spans="2:36" ht="21.95" customHeight="1" x14ac:dyDescent="0.25">
      <c r="B5" s="38" t="s">
        <v>43</v>
      </c>
      <c r="D5" s="24" t="s">
        <v>30</v>
      </c>
      <c r="F5" t="s">
        <v>31</v>
      </c>
      <c r="G5" t="s">
        <v>32</v>
      </c>
      <c r="H5" t="s">
        <v>33</v>
      </c>
      <c r="I5" t="s">
        <v>34</v>
      </c>
      <c r="J5" t="s">
        <v>35</v>
      </c>
      <c r="K5" t="s">
        <v>36</v>
      </c>
      <c r="L5" t="s">
        <v>37</v>
      </c>
      <c r="M5" t="s">
        <v>38</v>
      </c>
      <c r="N5" t="s">
        <v>39</v>
      </c>
      <c r="O5" t="s">
        <v>40</v>
      </c>
      <c r="P5" t="s">
        <v>15</v>
      </c>
      <c r="Q5" t="s">
        <v>41</v>
      </c>
      <c r="T5" s="24">
        <v>5</v>
      </c>
      <c r="U5" s="25" t="s">
        <v>16</v>
      </c>
      <c r="V5" s="26" t="s">
        <v>17</v>
      </c>
      <c r="W5" s="26" t="s">
        <v>18</v>
      </c>
      <c r="X5" s="27" t="s">
        <v>19</v>
      </c>
      <c r="Y5" s="27" t="s">
        <v>20</v>
      </c>
      <c r="Z5" s="27" t="s">
        <v>13</v>
      </c>
      <c r="AA5" s="27" t="s">
        <v>14</v>
      </c>
      <c r="AB5" s="27" t="s">
        <v>21</v>
      </c>
      <c r="AC5" s="27" t="s">
        <v>22</v>
      </c>
      <c r="AD5" s="28" t="s">
        <v>23</v>
      </c>
      <c r="AE5" s="28" t="s">
        <v>24</v>
      </c>
      <c r="AF5" s="29" t="s">
        <v>42</v>
      </c>
      <c r="AH5" s="30" t="s">
        <v>46</v>
      </c>
      <c r="AI5" t="e">
        <f>VALUE(AH5)</f>
        <v>#VALUE!</v>
      </c>
    </row>
    <row r="6" spans="2:36" x14ac:dyDescent="0.25">
      <c r="B6" s="39">
        <v>1</v>
      </c>
      <c r="C6" s="24">
        <f>IF('Transactions Report'!I2="",B6,MATCH('Transactions Report'!I2,'Transactions Report'!$I1:I$2,0))</f>
        <v>1</v>
      </c>
      <c r="D6" s="24" t="str">
        <f>IF(COUNT(C6)&gt;0,"",MATCH('Transactions Report'!I2,'Closed Positions'!A:A,0))</f>
        <v/>
      </c>
      <c r="E6" s="24" t="str">
        <f>IF(VALUE('Transactions Report'!I2)&gt;0,"",IF(AND('Transactions Report'!I2="",'Transactions Report'!F2&gt;0),"IN","OUT"))</f>
        <v>OUT</v>
      </c>
      <c r="F6" t="e">
        <f>IFERROR(INDEX('USER GUIDE'!X:X,CONVERTER!D6),CONVERTER!R6)</f>
        <v>#VALUE!</v>
      </c>
      <c r="G6" t="str">
        <f>IFERROR(INDEX('USER GUIDE'!Y:Y,CONVERTER!D6),E6)</f>
        <v>OUT</v>
      </c>
      <c r="H6">
        <f>IFERROR(INDEX('USER GUIDE'!Z:Z,CONVERTER!D6),0)</f>
        <v>0</v>
      </c>
      <c r="I6" t="str">
        <f>IFERROR(INDEX('USER GUIDE'!AA:AA,CONVERTER!D6),"")</f>
        <v/>
      </c>
      <c r="J6">
        <f>IFERROR(INDEX('USER GUIDE'!AB:AB,CONVERTER!D6),0)</f>
        <v>0</v>
      </c>
      <c r="K6">
        <f>IFERROR(INDEX('USER GUIDE'!AC:AC,CONVERTER!D6),0)</f>
        <v>0</v>
      </c>
      <c r="L6">
        <f>IFERROR(INDEX('USER GUIDE'!AD:AD,CONVERTER!D6),0)</f>
        <v>0</v>
      </c>
      <c r="M6" t="e">
        <f>IFERROR(INDEX('USER GUIDE'!AE:AE,CONVERTER!D6),CONVERTER!R6)</f>
        <v>#VALUE!</v>
      </c>
      <c r="N6">
        <f>IFERROR(INDEX('USER GUIDE'!AF:AF,CONVERTER!D6),0)</f>
        <v>0</v>
      </c>
      <c r="O6">
        <f>IFERROR(INDEX('USER GUIDE'!AG:AG,CONVERTER!D6),0)</f>
        <v>0</v>
      </c>
      <c r="P6">
        <f>IFERROR(VALUE(IF(OR(E6="IN",E6="OUT"),'Transactions Report'!F2,INDEX('Closed Positions'!I:I,CONVERTER!D6))),"")</f>
        <v>0</v>
      </c>
      <c r="Q6">
        <f>IFERROR(INDEX('USER GUIDE'!AI:AI,CONVERTER!D6),0)</f>
        <v>0</v>
      </c>
      <c r="R6" t="e">
        <f>IFERROR(IF(VALUE(CONVERTER!$AH$5)&gt;1,
VALUE((RIGHT(LEFT('Transactions Report'!A2,10),2)&amp;"/"&amp;RIGHT(LEFT('Transactions Report'!A2,5),2)&amp;"/"&amp;LEFT('Transactions Report'!A2,2))),0),
VALUE(RIGHT(LEFT('Transactions Report'!A2,5),2)&amp;"/"&amp;RIGHT(LEFT('Transactions Report'!A2,10),2)&amp;"/"&amp;LEFT('Transactions Report'!A2,2)))
+TIMEVALUE(RIGHT('Transactions Report'!A2,8))</f>
        <v>#VALUE!</v>
      </c>
      <c r="S6" s="24">
        <f>IF(COUNT(P6)=1,B6,"")</f>
        <v>1</v>
      </c>
      <c r="T6" s="24">
        <f t="shared" ref="T6:T7" si="0">SMALL(S:S,B6)</f>
        <v>1</v>
      </c>
      <c r="U6" s="17" t="str">
        <f t="shared" ref="U6:U7" si="1">IFERROR(INDEX(F:F,T6+$T$5),"")</f>
        <v/>
      </c>
      <c r="V6" s="18" t="str">
        <f t="shared" ref="V6:V7" si="2">IFERROR(INDEX(G:G,T6+$T$5),"")</f>
        <v>OUT</v>
      </c>
      <c r="W6" s="19">
        <f t="shared" ref="W6:W7" si="3">IFERROR(INDEX(H:H,T6+$T$5),"")</f>
        <v>0</v>
      </c>
      <c r="X6" s="31" t="str">
        <f t="shared" ref="X6:X7" si="4">IFERROR(INDEX(I:I,T6+$T$5),"")</f>
        <v/>
      </c>
      <c r="Y6" s="32">
        <f t="shared" ref="Y6:Y7" si="5">IFERROR(INDEX(J:J,T6+$T$5),"")</f>
        <v>0</v>
      </c>
      <c r="Z6" s="20">
        <f t="shared" ref="Z6:Z7" si="6">IFERROR(INDEX(K:K,T6+$T$5),"")</f>
        <v>0</v>
      </c>
      <c r="AA6" s="20">
        <f t="shared" ref="AA6:AA7" si="7">IFERROR(INDEX(L:L,T6+$T$5),"")</f>
        <v>0</v>
      </c>
      <c r="AB6" s="21" t="str">
        <f t="shared" ref="AB6:AB7" si="8">IFERROR(INDEX(M:M,T6+$T$5),"")</f>
        <v/>
      </c>
      <c r="AC6" s="32">
        <f t="shared" ref="AC6:AC7" si="9">IFERROR(INDEX(N:N,T6+$T$5),"")</f>
        <v>0</v>
      </c>
      <c r="AD6" s="22">
        <f t="shared" ref="AD6:AD7" si="10">IFERROR(INDEX(O:O,T6+$T$5),"")</f>
        <v>0</v>
      </c>
      <c r="AE6" s="23">
        <f t="shared" ref="AE6:AE7" si="11">IFERROR(INDEX(P:P,T6+$T$5),"")</f>
        <v>0</v>
      </c>
      <c r="AF6" s="40">
        <f t="shared" ref="AF6:AF7" si="12">IFERROR(INDEX(Q:Q,T6+$T$5),"")</f>
        <v>0</v>
      </c>
      <c r="AG6" s="36"/>
      <c r="AH6" s="30"/>
    </row>
    <row r="7" spans="2:36" x14ac:dyDescent="0.25">
      <c r="B7" s="39">
        <f>B6+1</f>
        <v>2</v>
      </c>
      <c r="C7" s="24">
        <f>IF('Transactions Report'!I3="",B7,MATCH('Transactions Report'!I3,'Transactions Report'!$I2:I$2,0))</f>
        <v>2</v>
      </c>
      <c r="D7" s="24" t="str">
        <f>IF(COUNT(C7)&gt;0,"",MATCH('Transactions Report'!I3,'Closed Positions'!A:A,0))</f>
        <v/>
      </c>
      <c r="E7" s="24" t="str">
        <f>IF(VALUE('Transactions Report'!I3)&gt;0,"",IF(AND('Transactions Report'!I3="",'Transactions Report'!F3&gt;0),"IN","OUT"))</f>
        <v>OUT</v>
      </c>
      <c r="F7" t="e">
        <f>IFERROR(INDEX('USER GUIDE'!X:X,CONVERTER!D7),R7)</f>
        <v>#VALUE!</v>
      </c>
      <c r="G7" t="str">
        <f>IFERROR(INDEX('USER GUIDE'!Y:Y,CONVERTER!D7),E7)</f>
        <v>OUT</v>
      </c>
      <c r="H7">
        <f>IFERROR(INDEX('USER GUIDE'!Z:Z,CONVERTER!D7),0)</f>
        <v>0</v>
      </c>
      <c r="I7" t="str">
        <f>IFERROR(INDEX('USER GUIDE'!AA:AA,CONVERTER!D7),"")</f>
        <v/>
      </c>
      <c r="J7">
        <f>IFERROR(INDEX('USER GUIDE'!AB:AB,CONVERTER!D7),0)</f>
        <v>0</v>
      </c>
      <c r="K7">
        <f>IFERROR(INDEX('USER GUIDE'!AC:AC,CONVERTER!D7),0)</f>
        <v>0</v>
      </c>
      <c r="L7">
        <f>IFERROR(INDEX('USER GUIDE'!AD:AD,CONVERTER!D7),0)</f>
        <v>0</v>
      </c>
      <c r="M7" t="e">
        <f>IFERROR(INDEX('USER GUIDE'!AE:AE,CONVERTER!D7),R7)</f>
        <v>#VALUE!</v>
      </c>
      <c r="N7">
        <f>IFERROR(INDEX('USER GUIDE'!AF:AF,CONVERTER!D7),0)</f>
        <v>0</v>
      </c>
      <c r="O7">
        <f>IFERROR(INDEX('USER GUIDE'!AG:AG,CONVERTER!D7),0)</f>
        <v>0</v>
      </c>
      <c r="P7">
        <f>IFERROR(VALUE(IF(OR(E7="IN",E7="OUT"),'Transactions Report'!F3,INDEX('Closed Positions'!I:I,CONVERTER!D7))),"")</f>
        <v>0</v>
      </c>
      <c r="Q7">
        <f>IFERROR(INDEX('USER GUIDE'!AI:AI,CONVERTER!D7),0)</f>
        <v>0</v>
      </c>
      <c r="R7" t="e">
        <f>IFERROR(IF(VALUE(CONVERTER!$AH$5)&gt;1,
VALUE((RIGHT(LEFT('Transactions Report'!A3,10),2)&amp;"/"&amp;RIGHT(LEFT('Transactions Report'!A3,5),2)&amp;"/"&amp;LEFT('Transactions Report'!A3,2))),0),
VALUE(RIGHT(LEFT('Transactions Report'!A3,5),2)&amp;"/"&amp;RIGHT(LEFT('Transactions Report'!A3,10),2)&amp;"/"&amp;LEFT('Transactions Report'!A3,2)))
+TIMEVALUE(RIGHT('Transactions Report'!A3,8))</f>
        <v>#VALUE!</v>
      </c>
      <c r="S7" s="24">
        <f t="shared" ref="S7" si="13">IF(COUNT(P7)=1,B7,"")</f>
        <v>2</v>
      </c>
      <c r="T7" s="24">
        <f t="shared" si="0"/>
        <v>2</v>
      </c>
      <c r="U7" s="17" t="str">
        <f t="shared" si="1"/>
        <v/>
      </c>
      <c r="V7" s="18" t="str">
        <f t="shared" si="2"/>
        <v>OUT</v>
      </c>
      <c r="W7" s="19">
        <f t="shared" si="3"/>
        <v>0</v>
      </c>
      <c r="X7" s="31" t="str">
        <f t="shared" si="4"/>
        <v/>
      </c>
      <c r="Y7" s="32">
        <f t="shared" si="5"/>
        <v>0</v>
      </c>
      <c r="Z7" s="20">
        <f t="shared" si="6"/>
        <v>0</v>
      </c>
      <c r="AA7" s="20">
        <f t="shared" si="7"/>
        <v>0</v>
      </c>
      <c r="AB7" s="21" t="str">
        <f t="shared" si="8"/>
        <v/>
      </c>
      <c r="AC7" s="32">
        <f t="shared" si="9"/>
        <v>0</v>
      </c>
      <c r="AD7" s="22">
        <f t="shared" si="10"/>
        <v>0</v>
      </c>
      <c r="AE7" s="23">
        <f t="shared" si="11"/>
        <v>0</v>
      </c>
      <c r="AF7" s="40">
        <f t="shared" si="12"/>
        <v>0</v>
      </c>
      <c r="AG7" s="36"/>
      <c r="AJ7" s="33"/>
    </row>
    <row r="8" spans="2:36" x14ac:dyDescent="0.25">
      <c r="C8"/>
      <c r="D8"/>
      <c r="E8"/>
      <c r="S8"/>
      <c r="T8"/>
      <c r="X8"/>
    </row>
    <row r="9" spans="2:36" x14ac:dyDescent="0.25">
      <c r="C9"/>
      <c r="D9"/>
      <c r="E9"/>
      <c r="S9"/>
      <c r="T9"/>
      <c r="X9"/>
    </row>
    <row r="10" spans="2:36" x14ac:dyDescent="0.25">
      <c r="C10"/>
      <c r="D10"/>
      <c r="E10"/>
      <c r="S10"/>
      <c r="T10"/>
      <c r="X10"/>
    </row>
    <row r="11" spans="2:36" x14ac:dyDescent="0.25">
      <c r="C11"/>
      <c r="D11"/>
      <c r="E11"/>
      <c r="S11"/>
      <c r="T11"/>
      <c r="X11"/>
    </row>
    <row r="12" spans="2:36" x14ac:dyDescent="0.25">
      <c r="C12"/>
      <c r="D12"/>
      <c r="E12"/>
      <c r="S12"/>
      <c r="T12"/>
      <c r="X12"/>
    </row>
    <row r="13" spans="2:36" x14ac:dyDescent="0.25">
      <c r="C13"/>
      <c r="D13"/>
      <c r="E13"/>
      <c r="S13"/>
      <c r="T13"/>
      <c r="X13"/>
    </row>
    <row r="14" spans="2:36" x14ac:dyDescent="0.25">
      <c r="C14"/>
      <c r="D14"/>
      <c r="E14"/>
      <c r="S14"/>
      <c r="T14"/>
      <c r="X14"/>
    </row>
    <row r="15" spans="2:36" x14ac:dyDescent="0.25">
      <c r="C15"/>
      <c r="D15"/>
      <c r="E15"/>
      <c r="S15"/>
      <c r="T15"/>
      <c r="X15"/>
    </row>
    <row r="16" spans="2:36" x14ac:dyDescent="0.25">
      <c r="C16"/>
      <c r="D16"/>
      <c r="E16"/>
      <c r="S16"/>
      <c r="T16"/>
      <c r="X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</sheetData>
  <sheetProtection algorithmName="SHA-512" hashValue="r2FoaKQEs+wfWPAEiZa95bsN0sm2K2bSkGFue4aH12gFl1WgcCi/fxsRaTvsPHkDSjsJuuAMtbewpze5o53+Ng==" saltValue="irkw5Xjzegjaqr6hEE6DrA==" spinCount="100000" sheet="1" objects="1" scenarios="1" formatCells="0" insertHyperlinks="0"/>
  <conditionalFormatting sqref="V6:V7">
    <cfRule type="expression" dxfId="0" priority="2">
      <formula>OR(V6="SELL",V6="out")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V 2 g h U W V m Q m W o A A A A + A A A A B I A H A B D b 2 5 m a W c v U G F j a 2 F n Z S 5 4 b W w g o h g A K K A U A A A A A A A A A A A A A A A A A A A A A A A A A A A A h Y 9 N D o I w G E S v Q r q n L e A P k o + y c C u J C d G 4 b W q F R i i G F s v d X H g k r y C J o u 5 c z u R N 8 u Z x u 0 M 2 N L V 3 l Z 1 R r U 5 R g C n y p B b t U e k y R b 0 9 + T H K G G y 5 O P N S e i O s T T I Y l a L K 2 k t C i H M O u w i 3 X U l C S g N y y D e F q G T D f a W N 5 V p I 9 F k d / 6 8 Q g / 1 L h o U 4 j v A 8 X s 3 w c h E A m W r I l f 4 i 4 W i M K Z C f E t Z 9 b f t O M q n 9 X Q F k i k D e L 9 g T U E s D B B Q A A g A I A F d o I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a C F R K I p H u A 4 A A A A R A A A A E w A c A E Z v c m 1 1 b G F z L 1 N l Y 3 R p b 2 4 x L m 0 g o h g A K K A U A A A A A A A A A A A A A A A A A A A A A A A A A A A A K 0 5 N L s n M z 1 M I h t C G 1 g B Q S w E C L Q A U A A I A C A B X a C F R Z W Z C Z a g A A A D 4 A A A A E g A A A A A A A A A A A A A A A A A A A A A A Q 2 9 u Z m l n L 1 B h Y 2 t h Z 2 U u e G 1 s U E s B A i 0 A F A A C A A g A V 2 g h U Q / K 6 a u k A A A A 6 Q A A A B M A A A A A A A A A A A A A A A A A 9 A A A A F t D b 2 5 0 Z W 5 0 X 1 R 5 c G V z X S 5 4 b W x Q S w E C L Q A U A A I A C A B X a C F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4 s o Q l p R 3 E K I 8 T v L L 8 s N J Q A A A A A C A A A A A A A Q Z g A A A A E A A C A A A A B K E + I K i 6 L H y K 2 u R 7 g X 2 g 8 / y r + f R H 4 d f X S f U v Z 7 2 a C M 7 Q A A A A A O g A A A A A I A A C A A A A B 7 1 3 8 G 1 N Y h i d y w j i s 9 O a q 0 R c J 7 1 f I W z E r 1 p I l Z 9 F a M g l A A A A B x d 6 Q 6 D c a a N U L P 6 n 3 V d t O C K g L 4 e E Z K 8 8 h 4 E N e u H r M 0 J Y o v W o C o q Z P K s V w n j q t p x 5 B S 4 e X U h g P W X N c J r 4 r L G u e m p B j P 3 3 L l J O f 4 t S J E W 4 m I u U A A A A A o x N y A V f + D Z H o d j o P 9 1 Q o u U 2 D e C N B I R z 7 j L N s 5 B v L r e + h P 6 9 2 i L 7 Q z Q b R + W m O n E 0 x J I F x X 1 m x i T U L 8 U 2 R w x 9 D k < / D a t a M a s h u p > 
</file>

<file path=customXml/itemProps1.xml><?xml version="1.0" encoding="utf-8"?>
<ds:datastoreItem xmlns:ds="http://schemas.openxmlformats.org/officeDocument/2006/customXml" ds:itemID="{9F8DA9A2-854A-4FE8-ACF9-58F0E5F676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USER GUIDE</vt:lpstr>
      <vt:lpstr>CONVERTER</vt:lpstr>
    </vt:vector>
  </TitlesOfParts>
  <Company>rocketsheets.com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MetaTrader 4 Converter</dc:title>
  <dc:creator>AA Excel Spreadsheets</dc:creator>
  <cp:lastModifiedBy>USER</cp:lastModifiedBy>
  <dcterms:created xsi:type="dcterms:W3CDTF">2016-07-25T05:24:15Z</dcterms:created>
  <dcterms:modified xsi:type="dcterms:W3CDTF">2023-04-26T10:17:01Z</dcterms:modified>
</cp:coreProperties>
</file>